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 activeTab="8"/>
  </bookViews>
  <sheets>
    <sheet name="刘集地涵" sheetId="3" r:id="rId1"/>
    <sheet name="大庙站" sheetId="6" r:id="rId2"/>
    <sheet name="单集站" sheetId="7" r:id="rId3"/>
    <sheet name="市区泵站" sheetId="8" r:id="rId4"/>
    <sheet name="丁万河" sheetId="9" r:id="rId5"/>
    <sheet name="刘集闸站" sheetId="10" r:id="rId6"/>
    <sheet name="郑集站" sheetId="11" r:id="rId7"/>
    <sheet name="奎河闸站" sheetId="13" r:id="rId8"/>
    <sheet name="大龙湖" sheetId="14" r:id="rId9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4" l="1"/>
  <c r="D4" i="14"/>
  <c r="K50" i="13"/>
  <c r="D19" i="13"/>
  <c r="D12" i="13"/>
  <c r="D5" i="13"/>
  <c r="D4" i="13"/>
  <c r="D24" i="11"/>
  <c r="D16" i="11"/>
  <c r="D13" i="11"/>
  <c r="D12" i="11"/>
  <c r="D5" i="11"/>
  <c r="D19" i="10"/>
  <c r="D18" i="10"/>
  <c r="D12" i="10"/>
  <c r="D11" i="10"/>
  <c r="D5" i="10"/>
  <c r="D4" i="10"/>
  <c r="D19" i="9"/>
  <c r="D18" i="9"/>
  <c r="D12" i="9"/>
  <c r="D11" i="9"/>
  <c r="D5" i="9"/>
  <c r="D4" i="9"/>
  <c r="D19" i="8"/>
  <c r="D18" i="8"/>
  <c r="D12" i="8"/>
  <c r="D11" i="8"/>
  <c r="D5" i="8"/>
  <c r="D4" i="8"/>
  <c r="D19" i="7"/>
  <c r="D18" i="7"/>
  <c r="D12" i="7"/>
  <c r="D11" i="7"/>
  <c r="D5" i="7"/>
  <c r="D4" i="7"/>
  <c r="D12" i="6"/>
  <c r="D11" i="6"/>
  <c r="D5" i="6"/>
  <c r="D4" i="6"/>
  <c r="D12" i="3"/>
  <c r="D11" i="3"/>
  <c r="D5" i="3"/>
  <c r="D4" i="3"/>
</calcChain>
</file>

<file path=xl/sharedStrings.xml><?xml version="1.0" encoding="utf-8"?>
<sst xmlns="http://schemas.openxmlformats.org/spreadsheetml/2006/main" count="480" uniqueCount="90">
  <si>
    <t>序号</t>
  </si>
  <si>
    <t>垂直位移观测</t>
  </si>
  <si>
    <t>刘集地涵</t>
  </si>
  <si>
    <t>华沂闸</t>
  </si>
  <si>
    <t>大庙站</t>
  </si>
  <si>
    <t>后姚闸</t>
  </si>
  <si>
    <t>单集闸站</t>
  </si>
  <si>
    <t>庙山闸</t>
  </si>
  <si>
    <t>温庄闸</t>
  </si>
  <si>
    <t>黄茅岗泵站</t>
  </si>
  <si>
    <t>黄河新村泵站</t>
  </si>
  <si>
    <t>段西泵站</t>
  </si>
  <si>
    <t>大孤山站</t>
  </si>
  <si>
    <t>天齐站</t>
  </si>
  <si>
    <t>丁楼闸</t>
  </si>
  <si>
    <t>刘集站</t>
  </si>
  <si>
    <t>张集闸</t>
  </si>
  <si>
    <t>孙楼闸</t>
  </si>
  <si>
    <t>郑集西站</t>
  </si>
  <si>
    <t>郑集东站</t>
  </si>
  <si>
    <t>郑集闸</t>
  </si>
  <si>
    <t>袁桥东站</t>
  </si>
  <si>
    <t>袁桥西站</t>
  </si>
  <si>
    <t>袁桥闸</t>
  </si>
  <si>
    <t>李庄闸</t>
  </si>
  <si>
    <t>合计</t>
  </si>
  <si>
    <t>工作内容</t>
  </si>
  <si>
    <t>单位</t>
  </si>
  <si>
    <t>数量</t>
  </si>
  <si>
    <t>备注</t>
  </si>
  <si>
    <t>一、</t>
  </si>
  <si>
    <t>1</t>
  </si>
  <si>
    <t>工作基点引测、校测</t>
  </si>
  <si>
    <t>km</t>
  </si>
  <si>
    <t>引测距离8.48km，往返，1次/年</t>
  </si>
  <si>
    <t>2</t>
  </si>
  <si>
    <t>点次</t>
  </si>
  <si>
    <t>2次/年</t>
  </si>
  <si>
    <t>3</t>
  </si>
  <si>
    <t>河道断面测量</t>
  </si>
  <si>
    <t>1～3小计</t>
  </si>
  <si>
    <t>技术工作费</t>
  </si>
  <si>
    <t>（1～3）*0.22</t>
  </si>
  <si>
    <t>二</t>
  </si>
  <si>
    <t>引测距离0.26km，往返，1次/年</t>
  </si>
  <si>
    <t>1～2小计</t>
  </si>
  <si>
    <t>总计</t>
  </si>
  <si>
    <t>引测距离6.31km，往返，1次/年</t>
  </si>
  <si>
    <t>引测距离6.44km，往返，1次/年</t>
  </si>
  <si>
    <t>引测距离26.07km，往返，1次/年</t>
  </si>
  <si>
    <t>引测距离11.16km，往返，1次/年</t>
  </si>
  <si>
    <t>引测距离11.66km，往返，1次/年</t>
  </si>
  <si>
    <t>引测距离1.76km，往返，1次/年</t>
  </si>
  <si>
    <t>引测距离3.52km，往返，1次/年</t>
  </si>
  <si>
    <t>三</t>
  </si>
  <si>
    <t>引测距离5.39km,往返，1次/年</t>
  </si>
  <si>
    <t>引测距离1.80km，往返，1次/年</t>
  </si>
  <si>
    <t>引测距离5.0km，往返，1次/年</t>
  </si>
  <si>
    <t>引测距离4.94km，往返，1次/年</t>
  </si>
  <si>
    <t>引测距离8.05km，往返，1次/年</t>
  </si>
  <si>
    <t>一</t>
  </si>
  <si>
    <t>工作基点同郑集东站共用</t>
  </si>
  <si>
    <t>垂直位移</t>
  </si>
  <si>
    <t>（1）</t>
  </si>
  <si>
    <t>引测距离3.25km，1次/年，往返</t>
  </si>
  <si>
    <t>（2）</t>
  </si>
  <si>
    <t>水平位移</t>
  </si>
  <si>
    <t>工作基点校测（GPS静态）</t>
  </si>
  <si>
    <t>1次/年</t>
  </si>
  <si>
    <t>水平位移变形观测</t>
  </si>
  <si>
    <t>引测距离1.75km，往返，1次/年</t>
  </si>
  <si>
    <t>引测距离8.00km，，往返，1次/年</t>
  </si>
  <si>
    <t>刘集地涵管理所建筑物沉降观测清单</t>
    <phoneticPr fontId="8" type="noConversion"/>
  </si>
  <si>
    <t>大庙闸站管理所建筑物沉降观测工程量清单</t>
    <phoneticPr fontId="8" type="noConversion"/>
  </si>
  <si>
    <t>单集闸站管理所建筑物沉降观测工程量清单</t>
    <phoneticPr fontId="8" type="noConversion"/>
  </si>
  <si>
    <t>市区泵站管理处建筑物沉降观测工程量清单</t>
    <phoneticPr fontId="8" type="noConversion"/>
  </si>
  <si>
    <t>丁万河闸站管理所建筑物沉降观测工程量清单</t>
    <phoneticPr fontId="8" type="noConversion"/>
  </si>
  <si>
    <t>刘集闸站管理所建筑物沉降观测工程量清单</t>
    <phoneticPr fontId="8" type="noConversion"/>
  </si>
  <si>
    <t>郑集闸站管理所建筑物沉降观测工程量清单</t>
    <phoneticPr fontId="8" type="noConversion"/>
  </si>
  <si>
    <t>奎河闸站管理处建筑物沉降观测工程量清单</t>
    <phoneticPr fontId="8" type="noConversion"/>
  </si>
  <si>
    <t>大龙湖管理所建筑物沉降观测工程量清单</t>
    <phoneticPr fontId="8" type="noConversion"/>
  </si>
  <si>
    <t>9道断面，1次/年</t>
    <phoneticPr fontId="8" type="noConversion"/>
  </si>
  <si>
    <t>引测距离11.5km，往返，1次/年</t>
    <phoneticPr fontId="8" type="noConversion"/>
  </si>
  <si>
    <t>引测距离13.12km，往返，1次/年</t>
    <phoneticPr fontId="8" type="noConversion"/>
  </si>
  <si>
    <t>1次/年，4道断面</t>
    <phoneticPr fontId="8" type="noConversion"/>
  </si>
  <si>
    <t>1次/年，2道断面</t>
    <phoneticPr fontId="8" type="noConversion"/>
  </si>
  <si>
    <t>三</t>
    <phoneticPr fontId="8" type="noConversion"/>
  </si>
  <si>
    <t>1次/年，14道断面</t>
    <phoneticPr fontId="8" type="noConversion"/>
  </si>
  <si>
    <t>1次/年，9道断面</t>
    <phoneticPr fontId="8" type="noConversion"/>
  </si>
  <si>
    <t>1次/年，11道断面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</si>
</sst>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"/>
  </numFmts>
  <fonts count="9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9">
    <xf numFmtId="0" fontId="0" fillId="0" borderId="0" xfId="0">
      <alignment vertical="center"/>
    </xf>
    <xf numFmtId="0" fontId="7" fillId="0" borderId="0" xfId="1">
      <alignment vertical="center"/>
    </xf>
    <xf numFmtId="0" fontId="2" fillId="0" borderId="2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="130" zoomScaleNormal="130" workbookViewId="0">
      <selection activeCell="C8" sqref="C8:D8"/>
    </sheetView>
  </sheetViews>
  <sheetFormatPr defaultColWidth="9" defaultRowHeight="13.5" x14ac:dyDescent="0.15"/>
  <cols>
    <col min="2" max="2" width="11.875" customWidth="1"/>
    <col min="3" max="3" width="9.625" customWidth="1"/>
    <col min="5" max="5" width="11.375" customWidth="1"/>
  </cols>
  <sheetData>
    <row r="1" spans="1:5" ht="14.25" x14ac:dyDescent="0.15">
      <c r="A1" s="20" t="s">
        <v>72</v>
      </c>
      <c r="B1" s="20"/>
      <c r="C1" s="20"/>
      <c r="D1" s="20"/>
      <c r="E1" s="20"/>
    </row>
    <row r="2" spans="1:5" x14ac:dyDescent="0.15">
      <c r="A2" s="6" t="s">
        <v>0</v>
      </c>
      <c r="B2" s="6" t="s">
        <v>26</v>
      </c>
      <c r="C2" s="6" t="s">
        <v>27</v>
      </c>
      <c r="D2" s="6" t="s">
        <v>28</v>
      </c>
      <c r="E2" s="6" t="s">
        <v>29</v>
      </c>
    </row>
    <row r="3" spans="1:5" x14ac:dyDescent="0.15">
      <c r="A3" s="6" t="s">
        <v>30</v>
      </c>
      <c r="B3" s="6" t="s">
        <v>2</v>
      </c>
      <c r="C3" s="6"/>
      <c r="D3" s="6"/>
      <c r="E3" s="6"/>
    </row>
    <row r="4" spans="1:5" ht="36" x14ac:dyDescent="0.15">
      <c r="A4" s="7" t="s">
        <v>31</v>
      </c>
      <c r="B4" s="6" t="s">
        <v>32</v>
      </c>
      <c r="C4" s="6" t="s">
        <v>33</v>
      </c>
      <c r="D4" s="6">
        <f>8.48*2</f>
        <v>16.96</v>
      </c>
      <c r="E4" s="6" t="s">
        <v>34</v>
      </c>
    </row>
    <row r="5" spans="1:5" x14ac:dyDescent="0.15">
      <c r="A5" s="7" t="s">
        <v>35</v>
      </c>
      <c r="B5" s="6" t="s">
        <v>1</v>
      </c>
      <c r="C5" s="6" t="s">
        <v>36</v>
      </c>
      <c r="D5" s="6">
        <f>80*2</f>
        <v>160</v>
      </c>
      <c r="E5" s="6" t="s">
        <v>37</v>
      </c>
    </row>
    <row r="6" spans="1:5" ht="24" x14ac:dyDescent="0.15">
      <c r="A6" s="7" t="s">
        <v>38</v>
      </c>
      <c r="B6" s="6" t="s">
        <v>39</v>
      </c>
      <c r="C6" s="6" t="s">
        <v>33</v>
      </c>
      <c r="D6" s="8">
        <v>1</v>
      </c>
      <c r="E6" s="9" t="s">
        <v>89</v>
      </c>
    </row>
    <row r="7" spans="1:5" x14ac:dyDescent="0.15">
      <c r="A7" s="6"/>
      <c r="B7" s="6" t="s">
        <v>40</v>
      </c>
      <c r="C7" s="6"/>
      <c r="D7" s="6"/>
      <c r="E7" s="15"/>
    </row>
    <row r="8" spans="1:5" x14ac:dyDescent="0.15">
      <c r="A8" s="6">
        <v>4</v>
      </c>
      <c r="B8" s="6" t="s">
        <v>41</v>
      </c>
      <c r="C8" s="21" t="s">
        <v>42</v>
      </c>
      <c r="D8" s="22"/>
      <c r="E8" s="6"/>
    </row>
    <row r="9" spans="1:5" x14ac:dyDescent="0.15">
      <c r="A9" s="6"/>
      <c r="B9" s="17" t="s">
        <v>25</v>
      </c>
      <c r="C9" s="18"/>
      <c r="D9" s="18"/>
      <c r="E9" s="6"/>
    </row>
    <row r="10" spans="1:5" x14ac:dyDescent="0.15">
      <c r="A10" s="6" t="s">
        <v>43</v>
      </c>
      <c r="B10" s="6" t="s">
        <v>3</v>
      </c>
      <c r="C10" s="6"/>
      <c r="D10" s="6"/>
      <c r="E10" s="6"/>
    </row>
    <row r="11" spans="1:5" ht="36" x14ac:dyDescent="0.15">
      <c r="A11" s="7" t="s">
        <v>31</v>
      </c>
      <c r="B11" s="6" t="s">
        <v>32</v>
      </c>
      <c r="C11" s="6" t="s">
        <v>33</v>
      </c>
      <c r="D11" s="16">
        <f>0.26*2</f>
        <v>0.52</v>
      </c>
      <c r="E11" s="6" t="s">
        <v>44</v>
      </c>
    </row>
    <row r="12" spans="1:5" x14ac:dyDescent="0.15">
      <c r="A12" s="7" t="s">
        <v>35</v>
      </c>
      <c r="B12" s="6" t="s">
        <v>1</v>
      </c>
      <c r="C12" s="6" t="s">
        <v>36</v>
      </c>
      <c r="D12" s="6">
        <f>34*2</f>
        <v>68</v>
      </c>
      <c r="E12" s="6" t="s">
        <v>37</v>
      </c>
    </row>
    <row r="13" spans="1:5" ht="24" x14ac:dyDescent="0.15">
      <c r="A13" s="7" t="s">
        <v>38</v>
      </c>
      <c r="B13" s="6" t="s">
        <v>39</v>
      </c>
      <c r="C13" s="6" t="s">
        <v>33</v>
      </c>
      <c r="D13" s="9">
        <v>1.47</v>
      </c>
      <c r="E13" s="9" t="s">
        <v>89</v>
      </c>
    </row>
    <row r="14" spans="1:5" x14ac:dyDescent="0.15">
      <c r="A14" s="11"/>
      <c r="B14" s="6" t="s">
        <v>45</v>
      </c>
      <c r="C14" s="6"/>
      <c r="D14" s="6"/>
      <c r="E14" s="6"/>
    </row>
    <row r="15" spans="1:5" x14ac:dyDescent="0.15">
      <c r="A15" s="6">
        <v>4</v>
      </c>
      <c r="B15" s="6" t="s">
        <v>41</v>
      </c>
      <c r="C15" s="21" t="s">
        <v>42</v>
      </c>
      <c r="D15" s="22"/>
      <c r="E15" s="6"/>
    </row>
    <row r="16" spans="1:5" x14ac:dyDescent="0.15">
      <c r="A16" s="11"/>
      <c r="B16" s="17" t="s">
        <v>25</v>
      </c>
      <c r="C16" s="18"/>
      <c r="D16" s="18"/>
      <c r="E16" s="11"/>
    </row>
    <row r="17" spans="1:5" x14ac:dyDescent="0.15">
      <c r="A17" s="11"/>
      <c r="B17" s="17" t="s">
        <v>46</v>
      </c>
      <c r="C17" s="18"/>
      <c r="D17" s="18"/>
      <c r="E17" s="11"/>
    </row>
  </sheetData>
  <mergeCells count="6">
    <mergeCell ref="B17:D17"/>
    <mergeCell ref="A1:E1"/>
    <mergeCell ref="C8:D8"/>
    <mergeCell ref="B9:D9"/>
    <mergeCell ref="C15:D15"/>
    <mergeCell ref="B16:D16"/>
  </mergeCells>
  <phoneticPr fontId="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I19" sqref="I19"/>
    </sheetView>
  </sheetViews>
  <sheetFormatPr defaultColWidth="9" defaultRowHeight="13.5" x14ac:dyDescent="0.15"/>
  <cols>
    <col min="1" max="1" width="7.75" customWidth="1"/>
    <col min="2" max="2" width="12.75" customWidth="1"/>
    <col min="3" max="3" width="9.625" customWidth="1"/>
    <col min="5" max="5" width="11.375" customWidth="1"/>
  </cols>
  <sheetData>
    <row r="1" spans="1:5" ht="14.25" x14ac:dyDescent="0.15">
      <c r="A1" s="20" t="s">
        <v>73</v>
      </c>
      <c r="B1" s="20"/>
      <c r="C1" s="20"/>
      <c r="D1" s="20"/>
      <c r="E1" s="20"/>
    </row>
    <row r="2" spans="1:5" x14ac:dyDescent="0.15">
      <c r="A2" s="6" t="s">
        <v>0</v>
      </c>
      <c r="B2" s="6" t="s">
        <v>26</v>
      </c>
      <c r="C2" s="6" t="s">
        <v>27</v>
      </c>
      <c r="D2" s="6" t="s">
        <v>28</v>
      </c>
      <c r="E2" s="6" t="s">
        <v>29</v>
      </c>
    </row>
    <row r="3" spans="1:5" x14ac:dyDescent="0.15">
      <c r="A3" s="6" t="s">
        <v>30</v>
      </c>
      <c r="B3" s="6" t="s">
        <v>4</v>
      </c>
      <c r="C3" s="6"/>
      <c r="D3" s="6"/>
      <c r="E3" s="6"/>
    </row>
    <row r="4" spans="1:5" ht="36" x14ac:dyDescent="0.15">
      <c r="A4" s="7" t="s">
        <v>31</v>
      </c>
      <c r="B4" s="6" t="s">
        <v>32</v>
      </c>
      <c r="C4" s="6" t="s">
        <v>33</v>
      </c>
      <c r="D4" s="6">
        <f>6.31*2</f>
        <v>12.62</v>
      </c>
      <c r="E4" s="6" t="s">
        <v>47</v>
      </c>
    </row>
    <row r="5" spans="1:5" x14ac:dyDescent="0.15">
      <c r="A5" s="7" t="s">
        <v>35</v>
      </c>
      <c r="B5" s="6" t="s">
        <v>1</v>
      </c>
      <c r="C5" s="6" t="s">
        <v>36</v>
      </c>
      <c r="D5" s="6">
        <f>48*2</f>
        <v>96</v>
      </c>
      <c r="E5" s="6" t="s">
        <v>37</v>
      </c>
    </row>
    <row r="6" spans="1:5" ht="24" x14ac:dyDescent="0.15">
      <c r="A6" s="7" t="s">
        <v>38</v>
      </c>
      <c r="B6" s="6" t="s">
        <v>39</v>
      </c>
      <c r="C6" s="6" t="s">
        <v>33</v>
      </c>
      <c r="D6" s="9">
        <v>0.64</v>
      </c>
      <c r="E6" s="9" t="s">
        <v>88</v>
      </c>
    </row>
    <row r="7" spans="1:5" x14ac:dyDescent="0.15">
      <c r="A7" s="6"/>
      <c r="B7" s="6" t="s">
        <v>40</v>
      </c>
      <c r="C7" s="6"/>
      <c r="D7" s="6"/>
      <c r="E7" s="6"/>
    </row>
    <row r="8" spans="1:5" x14ac:dyDescent="0.15">
      <c r="A8" s="6">
        <v>4</v>
      </c>
      <c r="B8" s="6" t="s">
        <v>41</v>
      </c>
      <c r="C8" s="21" t="s">
        <v>42</v>
      </c>
      <c r="D8" s="22"/>
      <c r="E8" s="6"/>
    </row>
    <row r="9" spans="1:5" x14ac:dyDescent="0.15">
      <c r="A9" s="6"/>
      <c r="B9" s="17" t="s">
        <v>25</v>
      </c>
      <c r="C9" s="18"/>
      <c r="D9" s="18"/>
      <c r="E9" s="6"/>
    </row>
    <row r="10" spans="1:5" x14ac:dyDescent="0.15">
      <c r="A10" s="6" t="s">
        <v>43</v>
      </c>
      <c r="B10" s="6" t="s">
        <v>5</v>
      </c>
      <c r="C10" s="6"/>
      <c r="D10" s="6"/>
      <c r="E10" s="6"/>
    </row>
    <row r="11" spans="1:5" ht="36" x14ac:dyDescent="0.15">
      <c r="A11" s="7" t="s">
        <v>31</v>
      </c>
      <c r="B11" s="6" t="s">
        <v>32</v>
      </c>
      <c r="C11" s="6" t="s">
        <v>33</v>
      </c>
      <c r="D11" s="6">
        <f>6.44*2</f>
        <v>12.88</v>
      </c>
      <c r="E11" s="6" t="s">
        <v>48</v>
      </c>
    </row>
    <row r="12" spans="1:5" x14ac:dyDescent="0.15">
      <c r="A12" s="7" t="s">
        <v>35</v>
      </c>
      <c r="B12" s="6" t="s">
        <v>1</v>
      </c>
      <c r="C12" s="6" t="s">
        <v>36</v>
      </c>
      <c r="D12" s="6">
        <f>28*2</f>
        <v>56</v>
      </c>
      <c r="E12" s="6" t="s">
        <v>37</v>
      </c>
    </row>
    <row r="13" spans="1:5" ht="24" customHeight="1" x14ac:dyDescent="0.15">
      <c r="A13" s="7" t="s">
        <v>38</v>
      </c>
      <c r="B13" s="6" t="s">
        <v>39</v>
      </c>
      <c r="C13" s="6" t="s">
        <v>33</v>
      </c>
      <c r="D13" s="9">
        <v>0.19</v>
      </c>
      <c r="E13" s="9" t="s">
        <v>84</v>
      </c>
    </row>
    <row r="14" spans="1:5" x14ac:dyDescent="0.15">
      <c r="A14" s="11"/>
      <c r="B14" s="6" t="s">
        <v>45</v>
      </c>
      <c r="C14" s="6"/>
      <c r="D14" s="6"/>
      <c r="E14" s="6"/>
    </row>
    <row r="15" spans="1:5" x14ac:dyDescent="0.15">
      <c r="A15" s="6">
        <v>4</v>
      </c>
      <c r="B15" s="6" t="s">
        <v>41</v>
      </c>
      <c r="C15" s="21" t="s">
        <v>42</v>
      </c>
      <c r="D15" s="22"/>
      <c r="E15" s="6"/>
    </row>
    <row r="16" spans="1:5" x14ac:dyDescent="0.15">
      <c r="A16" s="11"/>
      <c r="B16" s="17" t="s">
        <v>25</v>
      </c>
      <c r="C16" s="18"/>
      <c r="D16" s="18"/>
      <c r="E16" s="11"/>
    </row>
    <row r="17" spans="1:9" x14ac:dyDescent="0.15">
      <c r="A17" s="11"/>
      <c r="B17" s="17" t="s">
        <v>46</v>
      </c>
      <c r="C17" s="18"/>
      <c r="D17" s="18"/>
      <c r="E17" s="11"/>
    </row>
    <row r="21" spans="1:9" x14ac:dyDescent="0.15">
      <c r="G21" s="12"/>
      <c r="H21" s="12"/>
      <c r="I21" s="12"/>
    </row>
    <row r="22" spans="1:9" x14ac:dyDescent="0.15">
      <c r="G22" s="12"/>
      <c r="H22" s="12"/>
      <c r="I22" s="12"/>
    </row>
  </sheetData>
  <mergeCells count="6">
    <mergeCell ref="B17:D17"/>
    <mergeCell ref="A1:E1"/>
    <mergeCell ref="C8:D8"/>
    <mergeCell ref="B9:D9"/>
    <mergeCell ref="C15:D15"/>
    <mergeCell ref="B16:D16"/>
  </mergeCells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L9" sqref="L9"/>
    </sheetView>
  </sheetViews>
  <sheetFormatPr defaultColWidth="9" defaultRowHeight="13.5" x14ac:dyDescent="0.15"/>
  <cols>
    <col min="2" max="2" width="11.875" customWidth="1"/>
    <col min="3" max="3" width="9.625" customWidth="1"/>
    <col min="5" max="5" width="14" customWidth="1"/>
  </cols>
  <sheetData>
    <row r="1" spans="1:5" ht="14.25" x14ac:dyDescent="0.15">
      <c r="A1" s="20" t="s">
        <v>74</v>
      </c>
      <c r="B1" s="20"/>
      <c r="C1" s="20"/>
      <c r="D1" s="20"/>
      <c r="E1" s="20"/>
    </row>
    <row r="2" spans="1:5" x14ac:dyDescent="0.15">
      <c r="A2" s="6" t="s">
        <v>0</v>
      </c>
      <c r="B2" s="6" t="s">
        <v>26</v>
      </c>
      <c r="C2" s="6" t="s">
        <v>27</v>
      </c>
      <c r="D2" s="6" t="s">
        <v>28</v>
      </c>
      <c r="E2" s="6" t="s">
        <v>29</v>
      </c>
    </row>
    <row r="3" spans="1:5" x14ac:dyDescent="0.15">
      <c r="A3" s="6" t="s">
        <v>30</v>
      </c>
      <c r="B3" s="6" t="s">
        <v>6</v>
      </c>
      <c r="C3" s="6"/>
      <c r="D3" s="6"/>
      <c r="E3" s="6"/>
    </row>
    <row r="4" spans="1:5" ht="39" customHeight="1" x14ac:dyDescent="0.15">
      <c r="A4" s="7" t="s">
        <v>31</v>
      </c>
      <c r="B4" s="6" t="s">
        <v>32</v>
      </c>
      <c r="C4" s="6" t="s">
        <v>33</v>
      </c>
      <c r="D4" s="6">
        <f>26.07*2</f>
        <v>52.14</v>
      </c>
      <c r="E4" s="6" t="s">
        <v>49</v>
      </c>
    </row>
    <row r="5" spans="1:5" x14ac:dyDescent="0.15">
      <c r="A5" s="7" t="s">
        <v>35</v>
      </c>
      <c r="B5" s="6" t="s">
        <v>1</v>
      </c>
      <c r="C5" s="6" t="s">
        <v>36</v>
      </c>
      <c r="D5" s="6">
        <f>72*2</f>
        <v>144</v>
      </c>
      <c r="E5" s="6" t="s">
        <v>37</v>
      </c>
    </row>
    <row r="6" spans="1:5" x14ac:dyDescent="0.15">
      <c r="A6" s="7" t="s">
        <v>38</v>
      </c>
      <c r="B6" s="6" t="s">
        <v>39</v>
      </c>
      <c r="C6" s="6" t="s">
        <v>33</v>
      </c>
      <c r="D6" s="9">
        <v>1.17</v>
      </c>
      <c r="E6" s="9" t="s">
        <v>87</v>
      </c>
    </row>
    <row r="7" spans="1:5" x14ac:dyDescent="0.15">
      <c r="A7" s="6"/>
      <c r="B7" s="6" t="s">
        <v>40</v>
      </c>
      <c r="C7" s="6"/>
      <c r="D7" s="6"/>
      <c r="E7" s="6"/>
    </row>
    <row r="8" spans="1:5" x14ac:dyDescent="0.15">
      <c r="A8" s="6">
        <v>4</v>
      </c>
      <c r="B8" s="6" t="s">
        <v>41</v>
      </c>
      <c r="C8" s="21" t="s">
        <v>42</v>
      </c>
      <c r="D8" s="22"/>
      <c r="E8" s="6"/>
    </row>
    <row r="9" spans="1:5" x14ac:dyDescent="0.15">
      <c r="A9" s="6"/>
      <c r="B9" s="17" t="s">
        <v>25</v>
      </c>
      <c r="C9" s="18"/>
      <c r="D9" s="18"/>
      <c r="E9" s="6"/>
    </row>
    <row r="10" spans="1:5" x14ac:dyDescent="0.15">
      <c r="A10" s="6" t="s">
        <v>43</v>
      </c>
      <c r="B10" s="6" t="s">
        <v>7</v>
      </c>
      <c r="C10" s="6"/>
      <c r="D10" s="6"/>
      <c r="E10" s="6"/>
    </row>
    <row r="11" spans="1:5" ht="36" customHeight="1" x14ac:dyDescent="0.15">
      <c r="A11" s="7" t="s">
        <v>31</v>
      </c>
      <c r="B11" s="6" t="s">
        <v>32</v>
      </c>
      <c r="C11" s="6" t="s">
        <v>33</v>
      </c>
      <c r="D11" s="6">
        <f>11.16*2</f>
        <v>22.32</v>
      </c>
      <c r="E11" s="6" t="s">
        <v>50</v>
      </c>
    </row>
    <row r="12" spans="1:5" x14ac:dyDescent="0.15">
      <c r="A12" s="7" t="s">
        <v>35</v>
      </c>
      <c r="B12" s="6" t="s">
        <v>1</v>
      </c>
      <c r="C12" s="6" t="s">
        <v>36</v>
      </c>
      <c r="D12" s="6">
        <f>28*2</f>
        <v>56</v>
      </c>
      <c r="E12" s="6" t="s">
        <v>37</v>
      </c>
    </row>
    <row r="13" spans="1:5" x14ac:dyDescent="0.15">
      <c r="A13" s="7" t="s">
        <v>38</v>
      </c>
      <c r="B13" s="6" t="s">
        <v>39</v>
      </c>
      <c r="C13" s="6" t="s">
        <v>33</v>
      </c>
      <c r="D13" s="9">
        <v>0.16</v>
      </c>
      <c r="E13" s="9" t="s">
        <v>85</v>
      </c>
    </row>
    <row r="14" spans="1:5" x14ac:dyDescent="0.15">
      <c r="A14" s="11"/>
      <c r="B14" s="6" t="s">
        <v>45</v>
      </c>
      <c r="C14" s="6"/>
      <c r="D14" s="6"/>
      <c r="E14" s="6"/>
    </row>
    <row r="15" spans="1:5" x14ac:dyDescent="0.15">
      <c r="A15" s="6">
        <v>4</v>
      </c>
      <c r="B15" s="6" t="s">
        <v>41</v>
      </c>
      <c r="C15" s="21" t="s">
        <v>42</v>
      </c>
      <c r="D15" s="22"/>
      <c r="E15" s="6"/>
    </row>
    <row r="16" spans="1:5" x14ac:dyDescent="0.15">
      <c r="A16" s="11"/>
      <c r="B16" s="17" t="s">
        <v>25</v>
      </c>
      <c r="C16" s="18"/>
      <c r="D16" s="18"/>
      <c r="E16" s="11"/>
    </row>
    <row r="17" spans="1:5" x14ac:dyDescent="0.15">
      <c r="A17" s="6" t="s">
        <v>43</v>
      </c>
      <c r="B17" s="6" t="s">
        <v>8</v>
      </c>
      <c r="C17" s="6"/>
      <c r="D17" s="6"/>
      <c r="E17" s="6"/>
    </row>
    <row r="18" spans="1:5" ht="34.9" customHeight="1" x14ac:dyDescent="0.15">
      <c r="A18" s="7" t="s">
        <v>31</v>
      </c>
      <c r="B18" s="6" t="s">
        <v>32</v>
      </c>
      <c r="C18" s="6" t="s">
        <v>33</v>
      </c>
      <c r="D18" s="6">
        <f>11.66*2</f>
        <v>23.32</v>
      </c>
      <c r="E18" s="6" t="s">
        <v>51</v>
      </c>
    </row>
    <row r="19" spans="1:5" x14ac:dyDescent="0.15">
      <c r="A19" s="7" t="s">
        <v>35</v>
      </c>
      <c r="B19" s="6" t="s">
        <v>1</v>
      </c>
      <c r="C19" s="6" t="s">
        <v>36</v>
      </c>
      <c r="D19" s="6">
        <f>38*2</f>
        <v>76</v>
      </c>
      <c r="E19" s="6" t="s">
        <v>37</v>
      </c>
    </row>
    <row r="20" spans="1:5" x14ac:dyDescent="0.15">
      <c r="A20" s="7" t="s">
        <v>38</v>
      </c>
      <c r="B20" s="6" t="s">
        <v>39</v>
      </c>
      <c r="C20" s="6" t="s">
        <v>33</v>
      </c>
      <c r="D20" s="9">
        <v>0.39</v>
      </c>
      <c r="E20" s="9" t="s">
        <v>84</v>
      </c>
    </row>
    <row r="21" spans="1:5" x14ac:dyDescent="0.15">
      <c r="A21" s="11"/>
      <c r="B21" s="6" t="s">
        <v>45</v>
      </c>
      <c r="C21" s="6"/>
      <c r="D21" s="6"/>
      <c r="E21" s="6"/>
    </row>
    <row r="22" spans="1:5" x14ac:dyDescent="0.15">
      <c r="A22" s="6">
        <v>4</v>
      </c>
      <c r="B22" s="6" t="s">
        <v>41</v>
      </c>
      <c r="C22" s="21" t="s">
        <v>42</v>
      </c>
      <c r="D22" s="22"/>
      <c r="E22" s="6"/>
    </row>
    <row r="23" spans="1:5" x14ac:dyDescent="0.15">
      <c r="A23" s="11"/>
      <c r="B23" s="17" t="s">
        <v>25</v>
      </c>
      <c r="C23" s="18"/>
      <c r="D23" s="18"/>
      <c r="E23" s="11"/>
    </row>
    <row r="24" spans="1:5" x14ac:dyDescent="0.15">
      <c r="A24" s="11"/>
      <c r="B24" s="17" t="s">
        <v>46</v>
      </c>
      <c r="C24" s="18"/>
      <c r="D24" s="18"/>
      <c r="E24" s="11"/>
    </row>
  </sheetData>
  <mergeCells count="8">
    <mergeCell ref="C22:D22"/>
    <mergeCell ref="B23:D23"/>
    <mergeCell ref="B24:D24"/>
    <mergeCell ref="A1:E1"/>
    <mergeCell ref="C8:D8"/>
    <mergeCell ref="B9:D9"/>
    <mergeCell ref="C15:D15"/>
    <mergeCell ref="B16:D16"/>
  </mergeCells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K11" sqref="K11"/>
    </sheetView>
  </sheetViews>
  <sheetFormatPr defaultColWidth="9" defaultRowHeight="13.5" x14ac:dyDescent="0.15"/>
  <cols>
    <col min="1" max="1" width="7" customWidth="1"/>
    <col min="2" max="2" width="11.875" customWidth="1"/>
    <col min="3" max="3" width="9.625" customWidth="1"/>
    <col min="5" max="5" width="11.375" customWidth="1"/>
  </cols>
  <sheetData>
    <row r="1" spans="1:5" ht="14.25" x14ac:dyDescent="0.15">
      <c r="A1" s="20" t="s">
        <v>75</v>
      </c>
      <c r="B1" s="20"/>
      <c r="C1" s="20"/>
      <c r="D1" s="20"/>
      <c r="E1" s="20"/>
    </row>
    <row r="2" spans="1:5" x14ac:dyDescent="0.15">
      <c r="A2" s="6" t="s">
        <v>0</v>
      </c>
      <c r="B2" s="6" t="s">
        <v>26</v>
      </c>
      <c r="C2" s="6" t="s">
        <v>27</v>
      </c>
      <c r="D2" s="6" t="s">
        <v>28</v>
      </c>
      <c r="E2" s="6" t="s">
        <v>29</v>
      </c>
    </row>
    <row r="3" spans="1:5" x14ac:dyDescent="0.15">
      <c r="A3" s="6" t="s">
        <v>30</v>
      </c>
      <c r="B3" s="17" t="s">
        <v>9</v>
      </c>
      <c r="C3" s="18"/>
      <c r="D3" s="18"/>
      <c r="E3" s="19"/>
    </row>
    <row r="4" spans="1:5" ht="36" x14ac:dyDescent="0.15">
      <c r="A4" s="7" t="s">
        <v>31</v>
      </c>
      <c r="B4" s="6" t="s">
        <v>32</v>
      </c>
      <c r="C4" s="6" t="s">
        <v>33</v>
      </c>
      <c r="D4" s="6">
        <f>1.76*2</f>
        <v>3.52</v>
      </c>
      <c r="E4" s="6" t="s">
        <v>52</v>
      </c>
    </row>
    <row r="5" spans="1:5" x14ac:dyDescent="0.15">
      <c r="A5" s="7" t="s">
        <v>35</v>
      </c>
      <c r="B5" s="6" t="s">
        <v>1</v>
      </c>
      <c r="C5" s="6" t="s">
        <v>36</v>
      </c>
      <c r="D5" s="6">
        <f>57*2</f>
        <v>114</v>
      </c>
      <c r="E5" s="6" t="s">
        <v>37</v>
      </c>
    </row>
    <row r="6" spans="1:5" x14ac:dyDescent="0.15">
      <c r="A6" s="7" t="s">
        <v>38</v>
      </c>
      <c r="B6" s="6" t="s">
        <v>39</v>
      </c>
      <c r="C6" s="6" t="s">
        <v>33</v>
      </c>
      <c r="D6" s="6">
        <v>0</v>
      </c>
      <c r="E6" s="6"/>
    </row>
    <row r="7" spans="1:5" x14ac:dyDescent="0.15">
      <c r="A7" s="6"/>
      <c r="B7" s="6" t="s">
        <v>40</v>
      </c>
      <c r="C7" s="6"/>
      <c r="D7" s="6"/>
      <c r="E7" s="6"/>
    </row>
    <row r="8" spans="1:5" x14ac:dyDescent="0.15">
      <c r="A8" s="6">
        <v>4</v>
      </c>
      <c r="B8" s="6" t="s">
        <v>41</v>
      </c>
      <c r="C8" s="21" t="s">
        <v>42</v>
      </c>
      <c r="D8" s="22"/>
      <c r="E8" s="6"/>
    </row>
    <row r="9" spans="1:5" x14ac:dyDescent="0.15">
      <c r="A9" s="6"/>
      <c r="B9" s="17" t="s">
        <v>25</v>
      </c>
      <c r="C9" s="18"/>
      <c r="D9" s="18"/>
      <c r="E9" s="6"/>
    </row>
    <row r="10" spans="1:5" ht="24" customHeight="1" x14ac:dyDescent="0.15">
      <c r="A10" s="6" t="s">
        <v>43</v>
      </c>
      <c r="B10" s="17" t="s">
        <v>10</v>
      </c>
      <c r="C10" s="18"/>
      <c r="D10" s="18"/>
      <c r="E10" s="19"/>
    </row>
    <row r="11" spans="1:5" ht="36" x14ac:dyDescent="0.15">
      <c r="A11" s="7" t="s">
        <v>31</v>
      </c>
      <c r="B11" s="6" t="s">
        <v>32</v>
      </c>
      <c r="C11" s="6" t="s">
        <v>33</v>
      </c>
      <c r="D11" s="6">
        <f>3.29*2</f>
        <v>6.58</v>
      </c>
      <c r="E11" s="6" t="s">
        <v>53</v>
      </c>
    </row>
    <row r="12" spans="1:5" x14ac:dyDescent="0.15">
      <c r="A12" s="7" t="s">
        <v>35</v>
      </c>
      <c r="B12" s="6" t="s">
        <v>1</v>
      </c>
      <c r="C12" s="6" t="s">
        <v>36</v>
      </c>
      <c r="D12" s="6">
        <f>4*2</f>
        <v>8</v>
      </c>
      <c r="E12" s="6" t="s">
        <v>37</v>
      </c>
    </row>
    <row r="13" spans="1:5" x14ac:dyDescent="0.15">
      <c r="A13" s="7" t="s">
        <v>38</v>
      </c>
      <c r="B13" s="6" t="s">
        <v>39</v>
      </c>
      <c r="C13" s="6" t="s">
        <v>33</v>
      </c>
      <c r="D13" s="6">
        <v>0</v>
      </c>
      <c r="E13" s="6"/>
    </row>
    <row r="14" spans="1:5" x14ac:dyDescent="0.15">
      <c r="A14" s="11"/>
      <c r="B14" s="6" t="s">
        <v>45</v>
      </c>
      <c r="C14" s="6"/>
      <c r="D14" s="6"/>
      <c r="E14" s="6"/>
    </row>
    <row r="15" spans="1:5" x14ac:dyDescent="0.15">
      <c r="A15" s="6">
        <v>4</v>
      </c>
      <c r="B15" s="6" t="s">
        <v>41</v>
      </c>
      <c r="C15" s="21" t="s">
        <v>42</v>
      </c>
      <c r="D15" s="22"/>
      <c r="E15" s="6"/>
    </row>
    <row r="16" spans="1:5" x14ac:dyDescent="0.15">
      <c r="A16" s="11"/>
      <c r="B16" s="17" t="s">
        <v>25</v>
      </c>
      <c r="C16" s="18"/>
      <c r="D16" s="18"/>
      <c r="E16" s="11"/>
    </row>
    <row r="17" spans="1:5" x14ac:dyDescent="0.15">
      <c r="A17" s="6" t="s">
        <v>54</v>
      </c>
      <c r="B17" s="17" t="s">
        <v>11</v>
      </c>
      <c r="C17" s="18"/>
      <c r="D17" s="18"/>
      <c r="E17" s="19"/>
    </row>
    <row r="18" spans="1:5" ht="36" x14ac:dyDescent="0.15">
      <c r="A18" s="7" t="s">
        <v>31</v>
      </c>
      <c r="B18" s="6" t="s">
        <v>32</v>
      </c>
      <c r="C18" s="6" t="s">
        <v>33</v>
      </c>
      <c r="D18" s="6">
        <f>5.39*2</f>
        <v>10.78</v>
      </c>
      <c r="E18" s="6" t="s">
        <v>55</v>
      </c>
    </row>
    <row r="19" spans="1:5" x14ac:dyDescent="0.15">
      <c r="A19" s="7" t="s">
        <v>35</v>
      </c>
      <c r="B19" s="6" t="s">
        <v>1</v>
      </c>
      <c r="C19" s="6" t="s">
        <v>36</v>
      </c>
      <c r="D19" s="6">
        <f>28*2</f>
        <v>56</v>
      </c>
      <c r="E19" s="6" t="s">
        <v>37</v>
      </c>
    </row>
    <row r="20" spans="1:5" x14ac:dyDescent="0.15">
      <c r="A20" s="7" t="s">
        <v>38</v>
      </c>
      <c r="B20" s="6" t="s">
        <v>39</v>
      </c>
      <c r="C20" s="6" t="s">
        <v>33</v>
      </c>
      <c r="D20" s="6">
        <v>0</v>
      </c>
      <c r="E20" s="6"/>
    </row>
    <row r="21" spans="1:5" x14ac:dyDescent="0.15">
      <c r="A21" s="6"/>
      <c r="B21" s="6" t="s">
        <v>40</v>
      </c>
      <c r="C21" s="6"/>
      <c r="D21" s="6"/>
      <c r="E21" s="6"/>
    </row>
    <row r="22" spans="1:5" x14ac:dyDescent="0.15">
      <c r="A22" s="6">
        <v>4</v>
      </c>
      <c r="B22" s="6" t="s">
        <v>41</v>
      </c>
      <c r="C22" s="21" t="s">
        <v>42</v>
      </c>
      <c r="D22" s="22"/>
      <c r="E22" s="6"/>
    </row>
    <row r="23" spans="1:5" x14ac:dyDescent="0.15">
      <c r="A23" s="6"/>
      <c r="B23" s="17" t="s">
        <v>25</v>
      </c>
      <c r="C23" s="18"/>
      <c r="D23" s="18"/>
      <c r="E23" s="6"/>
    </row>
    <row r="24" spans="1:5" x14ac:dyDescent="0.15">
      <c r="A24" s="11"/>
      <c r="B24" s="17" t="s">
        <v>46</v>
      </c>
      <c r="C24" s="18"/>
      <c r="D24" s="18"/>
      <c r="E24" s="11"/>
    </row>
  </sheetData>
  <mergeCells count="11">
    <mergeCell ref="B24:D24"/>
    <mergeCell ref="C15:D15"/>
    <mergeCell ref="B16:D16"/>
    <mergeCell ref="B17:E17"/>
    <mergeCell ref="C22:D22"/>
    <mergeCell ref="B23:D23"/>
    <mergeCell ref="A1:E1"/>
    <mergeCell ref="B3:E3"/>
    <mergeCell ref="C8:D8"/>
    <mergeCell ref="B9:D9"/>
    <mergeCell ref="B10:E10"/>
  </mergeCells>
  <phoneticPr fontId="8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5" workbookViewId="0">
      <selection activeCell="H30" sqref="H30"/>
    </sheetView>
  </sheetViews>
  <sheetFormatPr defaultColWidth="9" defaultRowHeight="13.5" x14ac:dyDescent="0.15"/>
  <cols>
    <col min="2" max="2" width="11.875" customWidth="1"/>
    <col min="3" max="3" width="9.625" customWidth="1"/>
    <col min="5" max="5" width="11.375" customWidth="1"/>
  </cols>
  <sheetData>
    <row r="1" spans="1:5" ht="14.25" x14ac:dyDescent="0.15">
      <c r="A1" s="20" t="s">
        <v>76</v>
      </c>
      <c r="B1" s="20"/>
      <c r="C1" s="20"/>
      <c r="D1" s="20"/>
      <c r="E1" s="20"/>
    </row>
    <row r="2" spans="1:5" x14ac:dyDescent="0.15">
      <c r="A2" s="6" t="s">
        <v>0</v>
      </c>
      <c r="B2" s="6" t="s">
        <v>26</v>
      </c>
      <c r="C2" s="6" t="s">
        <v>27</v>
      </c>
      <c r="D2" s="6" t="s">
        <v>28</v>
      </c>
      <c r="E2" s="6" t="s">
        <v>29</v>
      </c>
    </row>
    <row r="3" spans="1:5" x14ac:dyDescent="0.15">
      <c r="A3" s="6" t="s">
        <v>30</v>
      </c>
      <c r="B3" s="17" t="s">
        <v>12</v>
      </c>
      <c r="C3" s="18"/>
      <c r="D3" s="18"/>
      <c r="E3" s="19"/>
    </row>
    <row r="4" spans="1:5" ht="36" x14ac:dyDescent="0.15">
      <c r="A4" s="7" t="s">
        <v>31</v>
      </c>
      <c r="B4" s="6" t="s">
        <v>32</v>
      </c>
      <c r="C4" s="6" t="s">
        <v>33</v>
      </c>
      <c r="D4" s="6">
        <f>1.8*2</f>
        <v>3.6</v>
      </c>
      <c r="E4" s="6" t="s">
        <v>56</v>
      </c>
    </row>
    <row r="5" spans="1:5" x14ac:dyDescent="0.15">
      <c r="A5" s="7" t="s">
        <v>35</v>
      </c>
      <c r="B5" s="6" t="s">
        <v>1</v>
      </c>
      <c r="C5" s="6" t="s">
        <v>36</v>
      </c>
      <c r="D5" s="6">
        <f>44*2</f>
        <v>88</v>
      </c>
      <c r="E5" s="6" t="s">
        <v>37</v>
      </c>
    </row>
    <row r="6" spans="1:5" ht="24" x14ac:dyDescent="0.15">
      <c r="A6" s="7" t="s">
        <v>38</v>
      </c>
      <c r="B6" s="6" t="s">
        <v>39</v>
      </c>
      <c r="C6" s="6" t="s">
        <v>33</v>
      </c>
      <c r="D6" s="9">
        <v>0.21</v>
      </c>
      <c r="E6" s="9" t="s">
        <v>84</v>
      </c>
    </row>
    <row r="7" spans="1:5" x14ac:dyDescent="0.15">
      <c r="A7" s="6"/>
      <c r="B7" s="6" t="s">
        <v>40</v>
      </c>
      <c r="C7" s="6"/>
      <c r="D7" s="6"/>
      <c r="E7" s="6"/>
    </row>
    <row r="8" spans="1:5" x14ac:dyDescent="0.15">
      <c r="A8" s="6">
        <v>4</v>
      </c>
      <c r="B8" s="6" t="s">
        <v>41</v>
      </c>
      <c r="C8" s="21" t="s">
        <v>42</v>
      </c>
      <c r="D8" s="22"/>
      <c r="E8" s="6"/>
    </row>
    <row r="9" spans="1:5" x14ac:dyDescent="0.15">
      <c r="A9" s="6"/>
      <c r="B9" s="17" t="s">
        <v>25</v>
      </c>
      <c r="C9" s="18"/>
      <c r="D9" s="18"/>
      <c r="E9" s="6"/>
    </row>
    <row r="10" spans="1:5" x14ac:dyDescent="0.15">
      <c r="A10" s="6" t="s">
        <v>43</v>
      </c>
      <c r="B10" s="17" t="s">
        <v>13</v>
      </c>
      <c r="C10" s="18"/>
      <c r="D10" s="18"/>
      <c r="E10" s="19"/>
    </row>
    <row r="11" spans="1:5" ht="36" x14ac:dyDescent="0.15">
      <c r="A11" s="7" t="s">
        <v>31</v>
      </c>
      <c r="B11" s="6" t="s">
        <v>32</v>
      </c>
      <c r="C11" s="6" t="s">
        <v>33</v>
      </c>
      <c r="D11" s="6">
        <f>5*2</f>
        <v>10</v>
      </c>
      <c r="E11" s="6" t="s">
        <v>57</v>
      </c>
    </row>
    <row r="12" spans="1:5" x14ac:dyDescent="0.15">
      <c r="A12" s="7" t="s">
        <v>35</v>
      </c>
      <c r="B12" s="6" t="s">
        <v>1</v>
      </c>
      <c r="C12" s="6" t="s">
        <v>36</v>
      </c>
      <c r="D12" s="6">
        <f>42*2</f>
        <v>84</v>
      </c>
      <c r="E12" s="6" t="s">
        <v>37</v>
      </c>
    </row>
    <row r="13" spans="1:5" ht="24" x14ac:dyDescent="0.15">
      <c r="A13" s="7" t="s">
        <v>38</v>
      </c>
      <c r="B13" s="6" t="s">
        <v>39</v>
      </c>
      <c r="C13" s="6" t="s">
        <v>33</v>
      </c>
      <c r="D13" s="9">
        <v>0.25</v>
      </c>
      <c r="E13" s="9" t="s">
        <v>84</v>
      </c>
    </row>
    <row r="14" spans="1:5" x14ac:dyDescent="0.15">
      <c r="A14" s="11"/>
      <c r="B14" s="6" t="s">
        <v>45</v>
      </c>
      <c r="C14" s="6"/>
      <c r="D14" s="6"/>
      <c r="E14" s="6"/>
    </row>
    <row r="15" spans="1:5" x14ac:dyDescent="0.15">
      <c r="A15" s="6">
        <v>4</v>
      </c>
      <c r="B15" s="6" t="s">
        <v>41</v>
      </c>
      <c r="C15" s="21" t="s">
        <v>42</v>
      </c>
      <c r="D15" s="22"/>
      <c r="E15" s="6"/>
    </row>
    <row r="16" spans="1:5" x14ac:dyDescent="0.15">
      <c r="A16" s="11"/>
      <c r="B16" s="17" t="s">
        <v>25</v>
      </c>
      <c r="C16" s="18"/>
      <c r="D16" s="18"/>
      <c r="E16" s="11"/>
    </row>
    <row r="17" spans="1:5" x14ac:dyDescent="0.15">
      <c r="A17" s="6" t="s">
        <v>43</v>
      </c>
      <c r="B17" s="17" t="s">
        <v>14</v>
      </c>
      <c r="C17" s="18"/>
      <c r="D17" s="18"/>
      <c r="E17" s="19"/>
    </row>
    <row r="18" spans="1:5" ht="36" x14ac:dyDescent="0.15">
      <c r="A18" s="7" t="s">
        <v>31</v>
      </c>
      <c r="B18" s="6" t="s">
        <v>32</v>
      </c>
      <c r="C18" s="6" t="s">
        <v>33</v>
      </c>
      <c r="D18" s="14">
        <f>4.94*2</f>
        <v>9.8800000000000008</v>
      </c>
      <c r="E18" s="6" t="s">
        <v>58</v>
      </c>
    </row>
    <row r="19" spans="1:5" x14ac:dyDescent="0.15">
      <c r="A19" s="7" t="s">
        <v>35</v>
      </c>
      <c r="B19" s="6" t="s">
        <v>1</v>
      </c>
      <c r="C19" s="6" t="s">
        <v>36</v>
      </c>
      <c r="D19" s="6">
        <f>38*2</f>
        <v>76</v>
      </c>
      <c r="E19" s="6" t="s">
        <v>37</v>
      </c>
    </row>
    <row r="20" spans="1:5" ht="24" x14ac:dyDescent="0.15">
      <c r="A20" s="7" t="s">
        <v>38</v>
      </c>
      <c r="B20" s="6" t="s">
        <v>39</v>
      </c>
      <c r="C20" s="6" t="s">
        <v>33</v>
      </c>
      <c r="D20" s="9">
        <v>0.26</v>
      </c>
      <c r="E20" s="9" t="s">
        <v>84</v>
      </c>
    </row>
    <row r="21" spans="1:5" x14ac:dyDescent="0.15">
      <c r="A21" s="11"/>
      <c r="B21" s="6" t="s">
        <v>45</v>
      </c>
      <c r="C21" s="6"/>
      <c r="D21" s="6"/>
      <c r="E21" s="6"/>
    </row>
    <row r="22" spans="1:5" x14ac:dyDescent="0.15">
      <c r="A22" s="6">
        <v>4</v>
      </c>
      <c r="B22" s="6" t="s">
        <v>41</v>
      </c>
      <c r="C22" s="21" t="s">
        <v>42</v>
      </c>
      <c r="D22" s="22"/>
      <c r="E22" s="6"/>
    </row>
    <row r="23" spans="1:5" x14ac:dyDescent="0.15">
      <c r="A23" s="11"/>
      <c r="B23" s="17" t="s">
        <v>25</v>
      </c>
      <c r="C23" s="18"/>
      <c r="D23" s="18"/>
      <c r="E23" s="11"/>
    </row>
    <row r="24" spans="1:5" x14ac:dyDescent="0.15">
      <c r="A24" s="11"/>
      <c r="B24" s="17" t="s">
        <v>46</v>
      </c>
      <c r="C24" s="18"/>
      <c r="D24" s="18"/>
      <c r="E24" s="11"/>
    </row>
    <row r="26" spans="1:5" x14ac:dyDescent="0.15">
      <c r="D26" s="12"/>
    </row>
    <row r="27" spans="1:5" x14ac:dyDescent="0.15">
      <c r="D27" s="12"/>
    </row>
    <row r="28" spans="1:5" x14ac:dyDescent="0.15">
      <c r="D28" s="12"/>
    </row>
  </sheetData>
  <mergeCells count="11">
    <mergeCell ref="B24:D24"/>
    <mergeCell ref="C15:D15"/>
    <mergeCell ref="B16:D16"/>
    <mergeCell ref="B17:E17"/>
    <mergeCell ref="C22:D22"/>
    <mergeCell ref="B23:D23"/>
    <mergeCell ref="A1:E1"/>
    <mergeCell ref="B3:E3"/>
    <mergeCell ref="C8:D8"/>
    <mergeCell ref="B9:D9"/>
    <mergeCell ref="B10:E10"/>
  </mergeCells>
  <phoneticPr fontId="8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L19" sqref="L19"/>
    </sheetView>
  </sheetViews>
  <sheetFormatPr defaultColWidth="9" defaultRowHeight="13.5" x14ac:dyDescent="0.15"/>
  <cols>
    <col min="2" max="2" width="11.875" customWidth="1"/>
    <col min="3" max="3" width="9.625" customWidth="1"/>
    <col min="5" max="5" width="13.25" customWidth="1"/>
  </cols>
  <sheetData>
    <row r="1" spans="1:5" ht="14.25" x14ac:dyDescent="0.15">
      <c r="A1" s="20" t="s">
        <v>77</v>
      </c>
      <c r="B1" s="20"/>
      <c r="C1" s="20"/>
      <c r="D1" s="20"/>
      <c r="E1" s="20"/>
    </row>
    <row r="2" spans="1:5" x14ac:dyDescent="0.15">
      <c r="A2" s="6" t="s">
        <v>0</v>
      </c>
      <c r="B2" s="6" t="s">
        <v>26</v>
      </c>
      <c r="C2" s="6" t="s">
        <v>27</v>
      </c>
      <c r="D2" s="6" t="s">
        <v>28</v>
      </c>
      <c r="E2" s="6" t="s">
        <v>29</v>
      </c>
    </row>
    <row r="3" spans="1:5" x14ac:dyDescent="0.15">
      <c r="A3" s="6" t="s">
        <v>30</v>
      </c>
      <c r="B3" s="17" t="s">
        <v>15</v>
      </c>
      <c r="C3" s="18"/>
      <c r="D3" s="18"/>
      <c r="E3" s="19"/>
    </row>
    <row r="4" spans="1:5" ht="36" x14ac:dyDescent="0.15">
      <c r="A4" s="7" t="s">
        <v>31</v>
      </c>
      <c r="B4" s="6" t="s">
        <v>32</v>
      </c>
      <c r="C4" s="6" t="s">
        <v>33</v>
      </c>
      <c r="D4" s="6">
        <f>8.05*2</f>
        <v>16.100000000000001</v>
      </c>
      <c r="E4" s="6" t="s">
        <v>59</v>
      </c>
    </row>
    <row r="5" spans="1:5" x14ac:dyDescent="0.15">
      <c r="A5" s="7" t="s">
        <v>35</v>
      </c>
      <c r="B5" s="6" t="s">
        <v>1</v>
      </c>
      <c r="C5" s="6" t="s">
        <v>36</v>
      </c>
      <c r="D5" s="6">
        <f>40*2</f>
        <v>80</v>
      </c>
      <c r="E5" s="6" t="s">
        <v>37</v>
      </c>
    </row>
    <row r="6" spans="1:5" x14ac:dyDescent="0.15">
      <c r="A6" s="7" t="s">
        <v>38</v>
      </c>
      <c r="B6" s="6" t="s">
        <v>39</v>
      </c>
      <c r="C6" s="6" t="s">
        <v>33</v>
      </c>
      <c r="D6" s="9">
        <v>0.04</v>
      </c>
      <c r="E6" s="6" t="s">
        <v>85</v>
      </c>
    </row>
    <row r="7" spans="1:5" x14ac:dyDescent="0.15">
      <c r="A7" s="6"/>
      <c r="B7" s="6" t="s">
        <v>40</v>
      </c>
      <c r="C7" s="6"/>
      <c r="D7" s="6"/>
      <c r="E7" s="6"/>
    </row>
    <row r="8" spans="1:5" x14ac:dyDescent="0.15">
      <c r="A8" s="6">
        <v>4</v>
      </c>
      <c r="B8" s="6" t="s">
        <v>41</v>
      </c>
      <c r="C8" s="21" t="s">
        <v>42</v>
      </c>
      <c r="D8" s="22"/>
      <c r="E8" s="6"/>
    </row>
    <row r="9" spans="1:5" x14ac:dyDescent="0.15">
      <c r="A9" s="6"/>
      <c r="B9" s="17" t="s">
        <v>25</v>
      </c>
      <c r="C9" s="18"/>
      <c r="D9" s="18"/>
      <c r="E9" s="6"/>
    </row>
    <row r="10" spans="1:5" x14ac:dyDescent="0.15">
      <c r="A10" s="6" t="s">
        <v>43</v>
      </c>
      <c r="B10" s="17" t="s">
        <v>16</v>
      </c>
      <c r="C10" s="18"/>
      <c r="D10" s="18"/>
      <c r="E10" s="19"/>
    </row>
    <row r="11" spans="1:5" ht="45" customHeight="1" x14ac:dyDescent="0.15">
      <c r="A11" s="7" t="s">
        <v>31</v>
      </c>
      <c r="B11" s="6" t="s">
        <v>32</v>
      </c>
      <c r="C11" s="6" t="s">
        <v>33</v>
      </c>
      <c r="D11" s="6">
        <f>11.5*2</f>
        <v>23</v>
      </c>
      <c r="E11" s="6" t="s">
        <v>82</v>
      </c>
    </row>
    <row r="12" spans="1:5" x14ac:dyDescent="0.15">
      <c r="A12" s="7" t="s">
        <v>35</v>
      </c>
      <c r="B12" s="6" t="s">
        <v>1</v>
      </c>
      <c r="C12" s="6" t="s">
        <v>36</v>
      </c>
      <c r="D12" s="6">
        <f>32*2</f>
        <v>64</v>
      </c>
      <c r="E12" s="6" t="s">
        <v>37</v>
      </c>
    </row>
    <row r="13" spans="1:5" x14ac:dyDescent="0.15">
      <c r="A13" s="7" t="s">
        <v>38</v>
      </c>
      <c r="B13" s="6" t="s">
        <v>39</v>
      </c>
      <c r="C13" s="6" t="s">
        <v>33</v>
      </c>
      <c r="D13" s="9">
        <v>0.28000000000000003</v>
      </c>
      <c r="E13" s="9" t="s">
        <v>84</v>
      </c>
    </row>
    <row r="14" spans="1:5" x14ac:dyDescent="0.15">
      <c r="A14" s="11"/>
      <c r="B14" s="6" t="s">
        <v>40</v>
      </c>
      <c r="C14" s="6"/>
      <c r="D14" s="6"/>
      <c r="E14" s="6"/>
    </row>
    <row r="15" spans="1:5" x14ac:dyDescent="0.15">
      <c r="A15" s="6">
        <v>4</v>
      </c>
      <c r="B15" s="6" t="s">
        <v>41</v>
      </c>
      <c r="C15" s="21" t="s">
        <v>42</v>
      </c>
      <c r="D15" s="22"/>
      <c r="E15" s="6"/>
    </row>
    <row r="16" spans="1:5" x14ac:dyDescent="0.15">
      <c r="A16" s="11"/>
      <c r="B16" s="17" t="s">
        <v>25</v>
      </c>
      <c r="C16" s="18"/>
      <c r="D16" s="18"/>
      <c r="E16" s="11"/>
    </row>
    <row r="17" spans="1:5" x14ac:dyDescent="0.15">
      <c r="A17" s="6" t="s">
        <v>86</v>
      </c>
      <c r="B17" s="17" t="s">
        <v>17</v>
      </c>
      <c r="C17" s="18"/>
      <c r="D17" s="18"/>
      <c r="E17" s="19"/>
    </row>
    <row r="18" spans="1:5" ht="36" x14ac:dyDescent="0.15">
      <c r="A18" s="7" t="s">
        <v>31</v>
      </c>
      <c r="B18" s="6" t="s">
        <v>32</v>
      </c>
      <c r="C18" s="6" t="s">
        <v>33</v>
      </c>
      <c r="D18" s="6">
        <f>13.12*2</f>
        <v>26.24</v>
      </c>
      <c r="E18" s="6" t="s">
        <v>83</v>
      </c>
    </row>
    <row r="19" spans="1:5" x14ac:dyDescent="0.15">
      <c r="A19" s="7" t="s">
        <v>35</v>
      </c>
      <c r="B19" s="6" t="s">
        <v>1</v>
      </c>
      <c r="C19" s="6" t="s">
        <v>36</v>
      </c>
      <c r="D19" s="6">
        <f>32*2</f>
        <v>64</v>
      </c>
      <c r="E19" s="6" t="s">
        <v>37</v>
      </c>
    </row>
    <row r="20" spans="1:5" x14ac:dyDescent="0.15">
      <c r="A20" s="7" t="s">
        <v>38</v>
      </c>
      <c r="B20" s="6" t="s">
        <v>39</v>
      </c>
      <c r="C20" s="6" t="s">
        <v>33</v>
      </c>
      <c r="D20" s="9">
        <v>0.31</v>
      </c>
      <c r="E20" s="9" t="s">
        <v>84</v>
      </c>
    </row>
    <row r="21" spans="1:5" x14ac:dyDescent="0.15">
      <c r="A21" s="11"/>
      <c r="B21" s="6" t="s">
        <v>45</v>
      </c>
      <c r="C21" s="6"/>
      <c r="D21" s="6"/>
      <c r="E21" s="6"/>
    </row>
    <row r="22" spans="1:5" x14ac:dyDescent="0.15">
      <c r="A22" s="6">
        <v>4</v>
      </c>
      <c r="B22" s="6" t="s">
        <v>41</v>
      </c>
      <c r="C22" s="21" t="s">
        <v>42</v>
      </c>
      <c r="D22" s="22"/>
      <c r="E22" s="6"/>
    </row>
    <row r="23" spans="1:5" x14ac:dyDescent="0.15">
      <c r="A23" s="11"/>
      <c r="B23" s="17" t="s">
        <v>25</v>
      </c>
      <c r="C23" s="18"/>
      <c r="D23" s="18"/>
      <c r="E23" s="11"/>
    </row>
    <row r="24" spans="1:5" x14ac:dyDescent="0.15">
      <c r="A24" s="11"/>
      <c r="B24" s="17" t="s">
        <v>46</v>
      </c>
      <c r="C24" s="18"/>
      <c r="D24" s="18"/>
      <c r="E24" s="11"/>
    </row>
  </sheetData>
  <mergeCells count="11">
    <mergeCell ref="B24:D24"/>
    <mergeCell ref="C15:D15"/>
    <mergeCell ref="B16:D16"/>
    <mergeCell ref="B17:E17"/>
    <mergeCell ref="C22:D22"/>
    <mergeCell ref="B23:D23"/>
    <mergeCell ref="A1:E1"/>
    <mergeCell ref="B3:E3"/>
    <mergeCell ref="C8:D8"/>
    <mergeCell ref="B9:D9"/>
    <mergeCell ref="B10:E10"/>
  </mergeCells>
  <phoneticPr fontId="8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I34" sqref="I34"/>
    </sheetView>
  </sheetViews>
  <sheetFormatPr defaultColWidth="9" defaultRowHeight="13.5" x14ac:dyDescent="0.15"/>
  <cols>
    <col min="2" max="2" width="12.75" customWidth="1"/>
    <col min="3" max="3" width="9.625" customWidth="1"/>
    <col min="5" max="5" width="11.375" customWidth="1"/>
  </cols>
  <sheetData>
    <row r="1" spans="1:5" ht="14.25" x14ac:dyDescent="0.15">
      <c r="A1" s="20" t="s">
        <v>78</v>
      </c>
      <c r="B1" s="20"/>
      <c r="C1" s="20"/>
      <c r="D1" s="20"/>
      <c r="E1" s="20"/>
    </row>
    <row r="2" spans="1:5" x14ac:dyDescent="0.15">
      <c r="A2" s="6" t="s">
        <v>0</v>
      </c>
      <c r="B2" s="6" t="s">
        <v>26</v>
      </c>
      <c r="C2" s="6" t="s">
        <v>27</v>
      </c>
      <c r="D2" s="6" t="s">
        <v>28</v>
      </c>
      <c r="E2" s="6" t="s">
        <v>29</v>
      </c>
    </row>
    <row r="3" spans="1:5" x14ac:dyDescent="0.15">
      <c r="A3" s="6" t="s">
        <v>60</v>
      </c>
      <c r="B3" s="17" t="s">
        <v>18</v>
      </c>
      <c r="C3" s="18"/>
      <c r="D3" s="18"/>
      <c r="E3" s="19"/>
    </row>
    <row r="4" spans="1:5" ht="24" x14ac:dyDescent="0.15">
      <c r="A4" s="7" t="s">
        <v>31</v>
      </c>
      <c r="B4" s="6" t="s">
        <v>32</v>
      </c>
      <c r="C4" s="6" t="s">
        <v>33</v>
      </c>
      <c r="D4" s="6">
        <v>0</v>
      </c>
      <c r="E4" s="6" t="s">
        <v>61</v>
      </c>
    </row>
    <row r="5" spans="1:5" x14ac:dyDescent="0.15">
      <c r="A5" s="7" t="s">
        <v>35</v>
      </c>
      <c r="B5" s="6" t="s">
        <v>1</v>
      </c>
      <c r="C5" s="6" t="s">
        <v>36</v>
      </c>
      <c r="D5" s="6">
        <f>30*2</f>
        <v>60</v>
      </c>
      <c r="E5" s="6" t="s">
        <v>37</v>
      </c>
    </row>
    <row r="6" spans="1:5" x14ac:dyDescent="0.15">
      <c r="A6" s="7" t="s">
        <v>38</v>
      </c>
      <c r="B6" s="6" t="s">
        <v>39</v>
      </c>
      <c r="C6" s="6" t="s">
        <v>33</v>
      </c>
      <c r="D6" s="6">
        <v>0</v>
      </c>
      <c r="E6" s="6"/>
    </row>
    <row r="7" spans="1:5" x14ac:dyDescent="0.15">
      <c r="A7" s="11"/>
      <c r="B7" s="6" t="s">
        <v>45</v>
      </c>
      <c r="C7" s="6"/>
      <c r="D7" s="6"/>
      <c r="E7" s="6"/>
    </row>
    <row r="8" spans="1:5" x14ac:dyDescent="0.15">
      <c r="A8" s="6">
        <v>4</v>
      </c>
      <c r="B8" s="6" t="s">
        <v>41</v>
      </c>
      <c r="C8" s="21" t="s">
        <v>42</v>
      </c>
      <c r="D8" s="22"/>
      <c r="E8" s="6"/>
    </row>
    <row r="9" spans="1:5" x14ac:dyDescent="0.15">
      <c r="A9" s="11"/>
      <c r="B9" s="17" t="s">
        <v>25</v>
      </c>
      <c r="C9" s="18"/>
      <c r="D9" s="18"/>
      <c r="E9" s="11"/>
    </row>
    <row r="10" spans="1:5" x14ac:dyDescent="0.15">
      <c r="A10" s="6" t="s">
        <v>43</v>
      </c>
      <c r="B10" s="17" t="s">
        <v>19</v>
      </c>
      <c r="C10" s="18"/>
      <c r="D10" s="18"/>
      <c r="E10" s="19"/>
    </row>
    <row r="11" spans="1:5" x14ac:dyDescent="0.15">
      <c r="A11" s="6">
        <v>1</v>
      </c>
      <c r="B11" s="6" t="s">
        <v>62</v>
      </c>
      <c r="C11" s="6"/>
      <c r="D11" s="6"/>
      <c r="E11" s="10"/>
    </row>
    <row r="12" spans="1:5" ht="36" x14ac:dyDescent="0.15">
      <c r="A12" s="7" t="s">
        <v>63</v>
      </c>
      <c r="B12" s="6" t="s">
        <v>32</v>
      </c>
      <c r="C12" s="6" t="s">
        <v>33</v>
      </c>
      <c r="D12" s="6">
        <f>3.25*2</f>
        <v>6.5</v>
      </c>
      <c r="E12" s="6" t="s">
        <v>64</v>
      </c>
    </row>
    <row r="13" spans="1:5" x14ac:dyDescent="0.15">
      <c r="A13" s="7" t="s">
        <v>65</v>
      </c>
      <c r="B13" s="6" t="s">
        <v>1</v>
      </c>
      <c r="C13" s="6" t="s">
        <v>36</v>
      </c>
      <c r="D13" s="6">
        <f>63*2</f>
        <v>126</v>
      </c>
      <c r="E13" s="6" t="s">
        <v>37</v>
      </c>
    </row>
    <row r="14" spans="1:5" x14ac:dyDescent="0.15">
      <c r="A14" s="7" t="s">
        <v>35</v>
      </c>
      <c r="B14" s="6" t="s">
        <v>66</v>
      </c>
      <c r="C14" s="6"/>
      <c r="D14" s="6"/>
      <c r="E14" s="6"/>
    </row>
    <row r="15" spans="1:5" ht="24" x14ac:dyDescent="0.15">
      <c r="A15" s="7" t="s">
        <v>63</v>
      </c>
      <c r="B15" s="6" t="s">
        <v>67</v>
      </c>
      <c r="C15" s="6" t="s">
        <v>36</v>
      </c>
      <c r="D15" s="6">
        <v>4</v>
      </c>
      <c r="E15" s="6" t="s">
        <v>68</v>
      </c>
    </row>
    <row r="16" spans="1:5" ht="24" x14ac:dyDescent="0.15">
      <c r="A16" s="7" t="s">
        <v>65</v>
      </c>
      <c r="B16" s="6" t="s">
        <v>69</v>
      </c>
      <c r="C16" s="6" t="s">
        <v>36</v>
      </c>
      <c r="D16" s="6">
        <f>63*2</f>
        <v>126</v>
      </c>
      <c r="E16" s="6" t="s">
        <v>37</v>
      </c>
    </row>
    <row r="17" spans="1:5" ht="24" customHeight="1" x14ac:dyDescent="0.15">
      <c r="A17" s="7" t="s">
        <v>38</v>
      </c>
      <c r="B17" s="6" t="s">
        <v>39</v>
      </c>
      <c r="C17" s="6"/>
      <c r="D17" s="6"/>
      <c r="E17" s="6"/>
    </row>
    <row r="18" spans="1:5" ht="24" x14ac:dyDescent="0.15">
      <c r="A18" s="7" t="s">
        <v>63</v>
      </c>
      <c r="B18" s="6" t="s">
        <v>39</v>
      </c>
      <c r="C18" s="6" t="s">
        <v>33</v>
      </c>
      <c r="D18" s="9">
        <v>0.91</v>
      </c>
      <c r="E18" s="6" t="s">
        <v>81</v>
      </c>
    </row>
    <row r="19" spans="1:5" x14ac:dyDescent="0.15">
      <c r="A19" s="6"/>
      <c r="B19" s="6" t="s">
        <v>40</v>
      </c>
      <c r="C19" s="6"/>
      <c r="D19" s="6"/>
      <c r="E19" s="6"/>
    </row>
    <row r="20" spans="1:5" x14ac:dyDescent="0.15">
      <c r="A20" s="6">
        <v>4</v>
      </c>
      <c r="B20" s="6" t="s">
        <v>41</v>
      </c>
      <c r="C20" s="21" t="s">
        <v>42</v>
      </c>
      <c r="D20" s="22"/>
      <c r="E20" s="6"/>
    </row>
    <row r="21" spans="1:5" x14ac:dyDescent="0.15">
      <c r="A21" s="11"/>
      <c r="B21" s="17" t="s">
        <v>25</v>
      </c>
      <c r="C21" s="18"/>
      <c r="D21" s="18"/>
      <c r="E21" s="11"/>
    </row>
    <row r="22" spans="1:5" x14ac:dyDescent="0.15">
      <c r="A22" s="6" t="s">
        <v>54</v>
      </c>
      <c r="B22" s="17" t="s">
        <v>20</v>
      </c>
      <c r="C22" s="18"/>
      <c r="D22" s="18"/>
      <c r="E22" s="19"/>
    </row>
    <row r="23" spans="1:5" ht="24" x14ac:dyDescent="0.15">
      <c r="A23" s="7" t="s">
        <v>31</v>
      </c>
      <c r="B23" s="6" t="s">
        <v>32</v>
      </c>
      <c r="C23" s="6" t="s">
        <v>33</v>
      </c>
      <c r="D23" s="6">
        <v>0</v>
      </c>
      <c r="E23" s="6" t="s">
        <v>61</v>
      </c>
    </row>
    <row r="24" spans="1:5" x14ac:dyDescent="0.15">
      <c r="A24" s="7" t="s">
        <v>35</v>
      </c>
      <c r="B24" s="6" t="s">
        <v>1</v>
      </c>
      <c r="C24" s="6" t="s">
        <v>36</v>
      </c>
      <c r="D24" s="6">
        <f>42*2</f>
        <v>84</v>
      </c>
      <c r="E24" s="6" t="s">
        <v>37</v>
      </c>
    </row>
    <row r="25" spans="1:5" x14ac:dyDescent="0.15">
      <c r="A25" s="7" t="s">
        <v>38</v>
      </c>
      <c r="B25" s="6" t="s">
        <v>39</v>
      </c>
      <c r="C25" s="6" t="s">
        <v>33</v>
      </c>
      <c r="D25" s="6">
        <v>0</v>
      </c>
      <c r="E25" s="6"/>
    </row>
    <row r="26" spans="1:5" x14ac:dyDescent="0.15">
      <c r="A26" s="11"/>
      <c r="B26" s="6" t="s">
        <v>45</v>
      </c>
      <c r="C26" s="6"/>
      <c r="D26" s="6"/>
      <c r="E26" s="6"/>
    </row>
    <row r="27" spans="1:5" x14ac:dyDescent="0.15">
      <c r="A27" s="6">
        <v>4</v>
      </c>
      <c r="B27" s="6" t="s">
        <v>41</v>
      </c>
      <c r="C27" s="21" t="s">
        <v>42</v>
      </c>
      <c r="D27" s="22"/>
      <c r="E27" s="6"/>
    </row>
    <row r="28" spans="1:5" x14ac:dyDescent="0.15">
      <c r="A28" s="11"/>
      <c r="B28" s="17" t="s">
        <v>25</v>
      </c>
      <c r="C28" s="18"/>
      <c r="D28" s="18"/>
      <c r="E28" s="11"/>
    </row>
    <row r="29" spans="1:5" x14ac:dyDescent="0.15">
      <c r="A29" s="11"/>
      <c r="B29" s="17" t="s">
        <v>46</v>
      </c>
      <c r="C29" s="18"/>
      <c r="D29" s="18"/>
      <c r="E29" s="11"/>
    </row>
  </sheetData>
  <mergeCells count="11">
    <mergeCell ref="B29:D29"/>
    <mergeCell ref="C20:D20"/>
    <mergeCell ref="B21:D21"/>
    <mergeCell ref="B22:E22"/>
    <mergeCell ref="C27:D27"/>
    <mergeCell ref="B28:D28"/>
    <mergeCell ref="A1:E1"/>
    <mergeCell ref="B3:E3"/>
    <mergeCell ref="C8:D8"/>
    <mergeCell ref="B9:D9"/>
    <mergeCell ref="B10:E10"/>
  </mergeCells>
  <phoneticPr fontId="8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activeCell="K15" sqref="K15"/>
    </sheetView>
  </sheetViews>
  <sheetFormatPr defaultColWidth="9" defaultRowHeight="13.5" x14ac:dyDescent="0.15"/>
  <cols>
    <col min="2" max="2" width="11.875" customWidth="1"/>
    <col min="3" max="3" width="9.625" customWidth="1"/>
    <col min="5" max="5" width="12.625" customWidth="1"/>
  </cols>
  <sheetData>
    <row r="1" spans="1:5" ht="14.25" x14ac:dyDescent="0.15">
      <c r="A1" s="20" t="s">
        <v>79</v>
      </c>
      <c r="B1" s="20"/>
      <c r="C1" s="20"/>
      <c r="D1" s="20"/>
      <c r="E1" s="20"/>
    </row>
    <row r="2" spans="1:5" x14ac:dyDescent="0.15">
      <c r="A2" s="6" t="s">
        <v>0</v>
      </c>
      <c r="B2" s="6" t="s">
        <v>26</v>
      </c>
      <c r="C2" s="6" t="s">
        <v>27</v>
      </c>
      <c r="D2" s="6" t="s">
        <v>28</v>
      </c>
      <c r="E2" s="6" t="s">
        <v>29</v>
      </c>
    </row>
    <row r="3" spans="1:5" x14ac:dyDescent="0.15">
      <c r="A3" s="6" t="s">
        <v>30</v>
      </c>
      <c r="B3" s="17" t="s">
        <v>21</v>
      </c>
      <c r="C3" s="18"/>
      <c r="D3" s="18"/>
      <c r="E3" s="19"/>
    </row>
    <row r="4" spans="1:5" ht="36" x14ac:dyDescent="0.15">
      <c r="A4" s="7" t="s">
        <v>31</v>
      </c>
      <c r="B4" s="6" t="s">
        <v>32</v>
      </c>
      <c r="C4" s="6" t="s">
        <v>33</v>
      </c>
      <c r="D4" s="6">
        <f>1.75*2</f>
        <v>3.5</v>
      </c>
      <c r="E4" s="6" t="s">
        <v>70</v>
      </c>
    </row>
    <row r="5" spans="1:5" x14ac:dyDescent="0.15">
      <c r="A5" s="7" t="s">
        <v>35</v>
      </c>
      <c r="B5" s="6" t="s">
        <v>1</v>
      </c>
      <c r="C5" s="6" t="s">
        <v>36</v>
      </c>
      <c r="D5" s="6">
        <f>15*2</f>
        <v>30</v>
      </c>
      <c r="E5" s="6" t="s">
        <v>37</v>
      </c>
    </row>
    <row r="6" spans="1:5" ht="24" x14ac:dyDescent="0.15">
      <c r="A6" s="7" t="s">
        <v>38</v>
      </c>
      <c r="B6" s="6" t="s">
        <v>39</v>
      </c>
      <c r="C6" s="6" t="s">
        <v>33</v>
      </c>
      <c r="D6" s="8">
        <v>0.1</v>
      </c>
      <c r="E6" s="9" t="s">
        <v>84</v>
      </c>
    </row>
    <row r="7" spans="1:5" x14ac:dyDescent="0.15">
      <c r="A7" s="6"/>
      <c r="B7" s="6" t="s">
        <v>40</v>
      </c>
      <c r="C7" s="6"/>
      <c r="D7" s="6"/>
      <c r="E7" s="6"/>
    </row>
    <row r="8" spans="1:5" x14ac:dyDescent="0.15">
      <c r="A8" s="6">
        <v>4</v>
      </c>
      <c r="B8" s="6" t="s">
        <v>41</v>
      </c>
      <c r="C8" s="21" t="s">
        <v>42</v>
      </c>
      <c r="D8" s="22"/>
      <c r="E8" s="6"/>
    </row>
    <row r="9" spans="1:5" x14ac:dyDescent="0.15">
      <c r="A9" s="6"/>
      <c r="B9" s="17" t="s">
        <v>25</v>
      </c>
      <c r="C9" s="18"/>
      <c r="D9" s="18"/>
      <c r="E9" s="6"/>
    </row>
    <row r="10" spans="1:5" x14ac:dyDescent="0.15">
      <c r="A10" s="6" t="s">
        <v>43</v>
      </c>
      <c r="B10" s="17" t="s">
        <v>22</v>
      </c>
      <c r="C10" s="18"/>
      <c r="D10" s="18"/>
      <c r="E10" s="19"/>
    </row>
    <row r="11" spans="1:5" ht="24" x14ac:dyDescent="0.15">
      <c r="A11" s="7" t="s">
        <v>31</v>
      </c>
      <c r="B11" s="6" t="s">
        <v>32</v>
      </c>
      <c r="C11" s="6" t="s">
        <v>33</v>
      </c>
      <c r="D11" s="6">
        <v>0</v>
      </c>
      <c r="E11" s="6"/>
    </row>
    <row r="12" spans="1:5" x14ac:dyDescent="0.15">
      <c r="A12" s="7" t="s">
        <v>35</v>
      </c>
      <c r="B12" s="6" t="s">
        <v>1</v>
      </c>
      <c r="C12" s="6" t="s">
        <v>36</v>
      </c>
      <c r="D12" s="6">
        <f>10*2</f>
        <v>20</v>
      </c>
      <c r="E12" s="6" t="s">
        <v>37</v>
      </c>
    </row>
    <row r="13" spans="1:5" x14ac:dyDescent="0.15">
      <c r="A13" s="7" t="s">
        <v>38</v>
      </c>
      <c r="B13" s="6" t="s">
        <v>39</v>
      </c>
      <c r="C13" s="6" t="s">
        <v>33</v>
      </c>
      <c r="D13" s="6">
        <v>0</v>
      </c>
      <c r="E13" s="6"/>
    </row>
    <row r="14" spans="1:5" x14ac:dyDescent="0.15">
      <c r="A14" s="11"/>
      <c r="B14" s="6" t="s">
        <v>45</v>
      </c>
      <c r="C14" s="6"/>
      <c r="D14" s="6"/>
      <c r="E14" s="6"/>
    </row>
    <row r="15" spans="1:5" x14ac:dyDescent="0.15">
      <c r="A15" s="6">
        <v>4</v>
      </c>
      <c r="B15" s="6" t="s">
        <v>41</v>
      </c>
      <c r="C15" s="21" t="s">
        <v>42</v>
      </c>
      <c r="D15" s="22"/>
      <c r="E15" s="6"/>
    </row>
    <row r="16" spans="1:5" x14ac:dyDescent="0.15">
      <c r="A16" s="11"/>
      <c r="B16" s="17" t="s">
        <v>25</v>
      </c>
      <c r="C16" s="18"/>
      <c r="D16" s="18"/>
      <c r="E16" s="11"/>
    </row>
    <row r="17" spans="1:7" x14ac:dyDescent="0.15">
      <c r="A17" s="6" t="s">
        <v>54</v>
      </c>
      <c r="B17" s="17" t="s">
        <v>23</v>
      </c>
      <c r="C17" s="18"/>
      <c r="D17" s="18"/>
      <c r="E17" s="19"/>
    </row>
    <row r="18" spans="1:7" ht="24" x14ac:dyDescent="0.15">
      <c r="A18" s="7" t="s">
        <v>31</v>
      </c>
      <c r="B18" s="6" t="s">
        <v>32</v>
      </c>
      <c r="C18" s="6" t="s">
        <v>33</v>
      </c>
      <c r="D18" s="6">
        <v>0</v>
      </c>
      <c r="E18" s="6"/>
    </row>
    <row r="19" spans="1:7" x14ac:dyDescent="0.15">
      <c r="A19" s="7" t="s">
        <v>35</v>
      </c>
      <c r="B19" s="6" t="s">
        <v>1</v>
      </c>
      <c r="C19" s="6" t="s">
        <v>36</v>
      </c>
      <c r="D19" s="6">
        <f>4*2</f>
        <v>8</v>
      </c>
      <c r="E19" s="6" t="s">
        <v>37</v>
      </c>
    </row>
    <row r="20" spans="1:7" x14ac:dyDescent="0.15">
      <c r="A20" s="7" t="s">
        <v>38</v>
      </c>
      <c r="B20" s="6" t="s">
        <v>39</v>
      </c>
      <c r="C20" s="6" t="s">
        <v>33</v>
      </c>
      <c r="D20" s="6">
        <v>0</v>
      </c>
      <c r="E20" s="6"/>
    </row>
    <row r="21" spans="1:7" x14ac:dyDescent="0.15">
      <c r="A21" s="11"/>
      <c r="B21" s="6" t="s">
        <v>45</v>
      </c>
      <c r="C21" s="6"/>
      <c r="D21" s="6"/>
      <c r="E21" s="6"/>
    </row>
    <row r="22" spans="1:7" x14ac:dyDescent="0.15">
      <c r="A22" s="6">
        <v>4</v>
      </c>
      <c r="B22" s="6" t="s">
        <v>41</v>
      </c>
      <c r="C22" s="21" t="s">
        <v>42</v>
      </c>
      <c r="D22" s="22"/>
      <c r="E22" s="6"/>
    </row>
    <row r="23" spans="1:7" x14ac:dyDescent="0.15">
      <c r="A23" s="11"/>
      <c r="B23" s="17" t="s">
        <v>25</v>
      </c>
      <c r="C23" s="18"/>
      <c r="D23" s="18"/>
      <c r="E23" s="11"/>
    </row>
    <row r="24" spans="1:7" x14ac:dyDescent="0.15">
      <c r="A24" s="11"/>
      <c r="B24" s="17" t="s">
        <v>46</v>
      </c>
      <c r="C24" s="18"/>
      <c r="D24" s="18"/>
      <c r="E24" s="11"/>
    </row>
    <row r="27" spans="1:7" x14ac:dyDescent="0.15">
      <c r="E27" s="12"/>
      <c r="F27" s="12"/>
      <c r="G27" s="12"/>
    </row>
    <row r="28" spans="1:7" x14ac:dyDescent="0.15">
      <c r="E28" s="12"/>
      <c r="F28" s="12"/>
      <c r="G28" s="12"/>
    </row>
    <row r="29" spans="1:7" x14ac:dyDescent="0.15">
      <c r="E29" s="12"/>
      <c r="F29" s="12"/>
      <c r="G29" s="12"/>
    </row>
    <row r="30" spans="1:7" x14ac:dyDescent="0.15">
      <c r="E30" s="12"/>
      <c r="F30" s="12"/>
      <c r="G30" s="12"/>
    </row>
    <row r="31" spans="1:7" x14ac:dyDescent="0.15">
      <c r="E31" s="12"/>
      <c r="F31" s="12"/>
      <c r="G31" s="12"/>
    </row>
    <row r="32" spans="1:7" x14ac:dyDescent="0.15">
      <c r="E32" s="12"/>
      <c r="F32" s="12"/>
      <c r="G32" s="12"/>
    </row>
    <row r="33" spans="5:11" x14ac:dyDescent="0.15">
      <c r="E33" s="12"/>
      <c r="F33" s="12"/>
      <c r="G33" s="12"/>
    </row>
    <row r="41" spans="5:11" ht="14.25" thickBot="1" x14ac:dyDescent="0.2">
      <c r="K41" s="13">
        <v>16640</v>
      </c>
    </row>
    <row r="42" spans="5:11" ht="14.25" thickBot="1" x14ac:dyDescent="0.2">
      <c r="K42" s="13">
        <v>31436</v>
      </c>
    </row>
    <row r="43" spans="5:11" ht="14.25" thickBot="1" x14ac:dyDescent="0.2">
      <c r="K43" s="13">
        <v>58889</v>
      </c>
    </row>
    <row r="44" spans="5:11" ht="14.25" thickBot="1" x14ac:dyDescent="0.2">
      <c r="K44" s="13">
        <v>13893</v>
      </c>
    </row>
    <row r="45" spans="5:11" ht="14.25" thickBot="1" x14ac:dyDescent="0.2">
      <c r="K45" s="13">
        <v>13028</v>
      </c>
    </row>
    <row r="46" spans="5:11" ht="14.25" thickBot="1" x14ac:dyDescent="0.2">
      <c r="K46" s="13">
        <v>39399</v>
      </c>
    </row>
    <row r="47" spans="5:11" ht="14.25" thickBot="1" x14ac:dyDescent="0.2">
      <c r="K47" s="13">
        <v>52165</v>
      </c>
    </row>
    <row r="48" spans="5:11" ht="14.25" thickBot="1" x14ac:dyDescent="0.2">
      <c r="K48" s="13">
        <v>3689</v>
      </c>
    </row>
    <row r="49" spans="11:11" ht="14.25" thickBot="1" x14ac:dyDescent="0.2">
      <c r="K49" s="13">
        <v>13003</v>
      </c>
    </row>
    <row r="50" spans="11:11" x14ac:dyDescent="0.15">
      <c r="K50">
        <f>SUM(K41:K49)</f>
        <v>242142</v>
      </c>
    </row>
  </sheetData>
  <mergeCells count="11">
    <mergeCell ref="B24:D24"/>
    <mergeCell ref="C15:D15"/>
    <mergeCell ref="B16:D16"/>
    <mergeCell ref="B17:E17"/>
    <mergeCell ref="C22:D22"/>
    <mergeCell ref="B23:D23"/>
    <mergeCell ref="A1:E1"/>
    <mergeCell ref="B3:E3"/>
    <mergeCell ref="C8:D8"/>
    <mergeCell ref="B9:D9"/>
    <mergeCell ref="B10:E10"/>
  </mergeCells>
  <phoneticPr fontId="8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H11" sqref="H11"/>
    </sheetView>
  </sheetViews>
  <sheetFormatPr defaultColWidth="9" defaultRowHeight="13.5" x14ac:dyDescent="0.15"/>
  <cols>
    <col min="1" max="1" width="9" style="1"/>
    <col min="2" max="2" width="11.875" style="1" customWidth="1"/>
    <col min="3" max="3" width="9.625" style="1" customWidth="1"/>
    <col min="4" max="4" width="9" style="1"/>
    <col min="5" max="5" width="12.625" style="1" customWidth="1"/>
    <col min="6" max="16384" width="9" style="1"/>
  </cols>
  <sheetData>
    <row r="1" spans="1:5" ht="14.25" x14ac:dyDescent="0.15">
      <c r="A1" s="23" t="s">
        <v>80</v>
      </c>
      <c r="B1" s="23"/>
      <c r="C1" s="23"/>
      <c r="D1" s="23"/>
      <c r="E1" s="23"/>
    </row>
    <row r="2" spans="1:5" x14ac:dyDescent="0.15">
      <c r="A2" s="2" t="s">
        <v>0</v>
      </c>
      <c r="B2" s="2" t="s">
        <v>26</v>
      </c>
      <c r="C2" s="2" t="s">
        <v>27</v>
      </c>
      <c r="D2" s="2" t="s">
        <v>28</v>
      </c>
      <c r="E2" s="2" t="s">
        <v>29</v>
      </c>
    </row>
    <row r="3" spans="1:5" x14ac:dyDescent="0.15">
      <c r="A3" s="2" t="s">
        <v>60</v>
      </c>
      <c r="B3" s="24" t="s">
        <v>24</v>
      </c>
      <c r="C3" s="25"/>
      <c r="D3" s="25"/>
      <c r="E3" s="26"/>
    </row>
    <row r="4" spans="1:5" ht="36" x14ac:dyDescent="0.15">
      <c r="A4" s="3" t="s">
        <v>31</v>
      </c>
      <c r="B4" s="2" t="s">
        <v>32</v>
      </c>
      <c r="C4" s="2" t="s">
        <v>33</v>
      </c>
      <c r="D4" s="2">
        <f>8*2</f>
        <v>16</v>
      </c>
      <c r="E4" s="2" t="s">
        <v>71</v>
      </c>
    </row>
    <row r="5" spans="1:5" x14ac:dyDescent="0.15">
      <c r="A5" s="3" t="s">
        <v>35</v>
      </c>
      <c r="B5" s="2" t="s">
        <v>1</v>
      </c>
      <c r="C5" s="2" t="s">
        <v>36</v>
      </c>
      <c r="D5" s="2">
        <f>28*2</f>
        <v>56</v>
      </c>
      <c r="E5" s="2" t="s">
        <v>37</v>
      </c>
    </row>
    <row r="6" spans="1:5" ht="24" x14ac:dyDescent="0.15">
      <c r="A6" s="3" t="s">
        <v>38</v>
      </c>
      <c r="B6" s="2" t="s">
        <v>39</v>
      </c>
      <c r="C6" s="2" t="s">
        <v>33</v>
      </c>
      <c r="D6" s="4">
        <v>0.38</v>
      </c>
      <c r="E6" s="4" t="s">
        <v>84</v>
      </c>
    </row>
    <row r="7" spans="1:5" x14ac:dyDescent="0.15">
      <c r="A7" s="5"/>
      <c r="B7" s="2" t="s">
        <v>45</v>
      </c>
      <c r="C7" s="2"/>
      <c r="D7" s="2"/>
      <c r="E7" s="2"/>
    </row>
    <row r="8" spans="1:5" x14ac:dyDescent="0.15">
      <c r="A8" s="2">
        <v>4</v>
      </c>
      <c r="B8" s="2" t="s">
        <v>41</v>
      </c>
      <c r="C8" s="27" t="s">
        <v>42</v>
      </c>
      <c r="D8" s="28"/>
      <c r="E8" s="2"/>
    </row>
    <row r="9" spans="1:5" x14ac:dyDescent="0.15">
      <c r="A9" s="5"/>
      <c r="B9" s="24" t="s">
        <v>25</v>
      </c>
      <c r="C9" s="25"/>
      <c r="D9" s="25"/>
      <c r="E9" s="5"/>
    </row>
  </sheetData>
  <mergeCells count="4">
    <mergeCell ref="A1:E1"/>
    <mergeCell ref="B3:E3"/>
    <mergeCell ref="C8:D8"/>
    <mergeCell ref="B9:D9"/>
  </mergeCells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刘集地涵</vt:lpstr>
      <vt:lpstr>大庙站</vt:lpstr>
      <vt:lpstr>单集站</vt:lpstr>
      <vt:lpstr>市区泵站</vt:lpstr>
      <vt:lpstr>丁万河</vt:lpstr>
      <vt:lpstr>刘集闸站</vt:lpstr>
      <vt:lpstr>郑集站</vt:lpstr>
      <vt:lpstr>奎河闸站</vt:lpstr>
      <vt:lpstr>大龙湖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TC</cp:lastModifiedBy>
  <cp:lastPrinted>2022-03-02T07:49:00Z</cp:lastPrinted>
  <dcterms:created xsi:type="dcterms:W3CDTF">2021-02-26T03:31:00Z</dcterms:created>
  <dcterms:modified xsi:type="dcterms:W3CDTF">2025-10-29T03:31:22Z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5222C7A88B874FBE84A75653DA3557F0</vt:lpwstr>
  </property>
</Properties>
</file>